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FlashDrive\Classes\STAT 1010\"/>
    </mc:Choice>
  </mc:AlternateContent>
  <bookViews>
    <workbookView xWindow="0" yWindow="0" windowWidth="28770" windowHeight="12270"/>
  </bookViews>
  <sheets>
    <sheet name="Instructions" sheetId="4" r:id="rId1"/>
    <sheet name="Estimation of Mean" sheetId="1" r:id="rId2"/>
    <sheet name="Estimation of Proportions" sheetId="2" r:id="rId3"/>
    <sheet name="Estimation of Variance and SD" sheetId="3" r:id="rId4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2" l="1"/>
  <c r="B8" i="3" l="1"/>
  <c r="B10" i="3"/>
  <c r="B9" i="3"/>
  <c r="B8" i="2"/>
  <c r="G9" i="1"/>
  <c r="G10" i="1"/>
  <c r="B9" i="1"/>
  <c r="B14" i="2" l="1"/>
  <c r="C14" i="2" s="1"/>
  <c r="B13" i="2"/>
  <c r="A16" i="2" l="1"/>
  <c r="C13" i="2"/>
  <c r="C21" i="3"/>
  <c r="C20" i="3"/>
  <c r="C19" i="3"/>
  <c r="B11" i="1"/>
  <c r="E12" i="3"/>
  <c r="E13" i="3" s="1"/>
  <c r="D12" i="3"/>
  <c r="D13" i="3" s="1"/>
  <c r="B13" i="3"/>
  <c r="B12" i="3"/>
  <c r="B9" i="2"/>
  <c r="D11" i="2" s="1"/>
  <c r="A11" i="2"/>
  <c r="H7" i="2"/>
  <c r="D22" i="1"/>
  <c r="D21" i="1"/>
  <c r="D20" i="1"/>
  <c r="F13" i="1"/>
  <c r="A13" i="1"/>
  <c r="C11" i="2" l="1"/>
  <c r="G11" i="1"/>
  <c r="I13" i="1" s="1"/>
  <c r="D13" i="1"/>
  <c r="C13" i="1" l="1"/>
  <c r="H13" i="1"/>
</calcChain>
</file>

<file path=xl/sharedStrings.xml><?xml version="1.0" encoding="utf-8"?>
<sst xmlns="http://schemas.openxmlformats.org/spreadsheetml/2006/main" count="57" uniqueCount="36">
  <si>
    <t>Sample Mean</t>
  </si>
  <si>
    <t>Confidence Level</t>
  </si>
  <si>
    <t>Margin of error E</t>
  </si>
  <si>
    <t>Sample Size</t>
  </si>
  <si>
    <t>Sample Standard Deviation</t>
  </si>
  <si>
    <t>Confidence Interval</t>
  </si>
  <si>
    <t>Optional: Use if only Data is given</t>
  </si>
  <si>
    <t>Mean</t>
  </si>
  <si>
    <t xml:space="preserve">Sample Mean </t>
  </si>
  <si>
    <r>
      <t xml:space="preserve">Standard Deviation </t>
    </r>
    <r>
      <rPr>
        <b/>
        <sz val="11"/>
        <color theme="1"/>
        <rFont val="Calibri"/>
        <family val="2"/>
      </rPr>
      <t>σ</t>
    </r>
  </si>
  <si>
    <t>(as a decimal)</t>
  </si>
  <si>
    <t>Fill in DATA Below (up to 100)</t>
  </si>
  <si>
    <t>Size n</t>
  </si>
  <si>
    <t>Confidence Intervals for Population Proportions</t>
  </si>
  <si>
    <t>Optional: If p-hat is not explicitly given</t>
  </si>
  <si>
    <t>Number of Successes</t>
  </si>
  <si>
    <t>Margin of Error</t>
  </si>
  <si>
    <t>Confidence Intervals for Variance and Standard Deviation</t>
  </si>
  <si>
    <t>Confidence Interval for Variance</t>
  </si>
  <si>
    <t>Confidence Interval for Standard Deviation</t>
  </si>
  <si>
    <t>np ̂=</t>
  </si>
  <si>
    <t>nq ̂=</t>
  </si>
  <si>
    <t>p ̂</t>
  </si>
  <si>
    <r>
      <t xml:space="preserve">Mean Confidence Interval with the Population Standard Deviation </t>
    </r>
    <r>
      <rPr>
        <b/>
        <sz val="11"/>
        <color theme="1"/>
        <rFont val="Calibri"/>
        <family val="2"/>
      </rPr>
      <t>σ</t>
    </r>
    <r>
      <rPr>
        <b/>
        <sz val="11"/>
        <color theme="1"/>
        <rFont val="Calibri"/>
        <family val="2"/>
        <scheme val="minor"/>
      </rPr>
      <t xml:space="preserve"> UnKnown</t>
    </r>
  </si>
  <si>
    <t>Std Dev s</t>
  </si>
  <si>
    <t>Sample Standard Deviation s</t>
  </si>
  <si>
    <r>
      <t>Z</t>
    </r>
    <r>
      <rPr>
        <b/>
        <vertAlign val="subscript"/>
        <sz val="11"/>
        <color theme="1"/>
        <rFont val="Calibri"/>
        <family val="2"/>
        <scheme val="minor"/>
      </rPr>
      <t>c</t>
    </r>
    <r>
      <rPr>
        <b/>
        <sz val="11"/>
        <color theme="1"/>
        <rFont val="Calibri"/>
        <family val="2"/>
        <scheme val="minor"/>
      </rPr>
      <t xml:space="preserve"> Critical value</t>
    </r>
  </si>
  <si>
    <t>Std Normal Distribution</t>
  </si>
  <si>
    <t>t Distribution</t>
  </si>
  <si>
    <t>tc Critical value</t>
  </si>
  <si>
    <t>Degrees of Freedom</t>
  </si>
  <si>
    <t>Chi-Squared Distribution</t>
  </si>
  <si>
    <t>χ2 Left</t>
  </si>
  <si>
    <t>χ2 Right</t>
  </si>
  <si>
    <r>
      <t xml:space="preserve">Mean Confidence Interval with the Population Standard Deviation </t>
    </r>
    <r>
      <rPr>
        <b/>
        <sz val="11"/>
        <color theme="1"/>
        <rFont val="Calibri"/>
        <family val="2"/>
      </rPr>
      <t>σ</t>
    </r>
    <r>
      <rPr>
        <b/>
        <sz val="11"/>
        <color theme="1"/>
        <rFont val="Calibri"/>
        <family val="2"/>
        <scheme val="minor"/>
      </rPr>
      <t xml:space="preserve"> Known</t>
    </r>
  </si>
  <si>
    <t xml:space="preserve">Mean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</si>
</sst>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"/>
    <numFmt numFmtId="166" formatCode="0.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vertAlign val="sub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9" fontId="0" fillId="0" borderId="0" xfId="1" applyFont="1"/>
    <xf numFmtId="0" fontId="0" fillId="0" borderId="0" xfId="0" applyAlignment="1">
      <alignment horizontal="left"/>
    </xf>
    <xf numFmtId="0" fontId="4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" fillId="3" borderId="0" xfId="0" applyFont="1" applyFill="1"/>
    <xf numFmtId="0" fontId="0" fillId="3" borderId="0" xfId="0" applyFill="1"/>
    <xf numFmtId="0" fontId="0" fillId="3" borderId="0" xfId="0" applyFill="1" applyAlignment="1">
      <alignment horizontal="center"/>
    </xf>
    <xf numFmtId="164" fontId="1" fillId="3" borderId="0" xfId="0" applyNumberFormat="1" applyFont="1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right"/>
    </xf>
    <xf numFmtId="166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6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right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4" fillId="0" borderId="1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166" fontId="1" fillId="0" borderId="1" xfId="0" applyNumberFormat="1" applyFont="1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left"/>
    </xf>
    <xf numFmtId="0" fontId="1" fillId="0" borderId="0" xfId="0" applyFont="1" applyFill="1" applyBorder="1"/>
    <xf numFmtId="0" fontId="0" fillId="0" borderId="1" xfId="0" applyBorder="1" applyAlignment="1">
      <alignment horizontal="center"/>
    </xf>
    <xf numFmtId="166" fontId="0" fillId="0" borderId="1" xfId="0" applyNumberFormat="1" applyBorder="1" applyAlignment="1">
      <alignment horizontal="center"/>
    </xf>
    <xf numFmtId="9" fontId="1" fillId="0" borderId="0" xfId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0</xdr:row>
      <xdr:rowOff>123825</xdr:rowOff>
    </xdr:from>
    <xdr:ext cx="5257800" cy="406342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8B1574D-59F0-4650-B363-B11E57E41184}"/>
            </a:ext>
          </a:extLst>
        </xdr:cNvPr>
        <xdr:cNvSpPr txBox="1"/>
      </xdr:nvSpPr>
      <xdr:spPr>
        <a:xfrm>
          <a:off x="190500" y="123825"/>
          <a:ext cx="5257800" cy="406342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Estimation using Confidence Intervals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(Note: Only the YELLOW cells are to be input by the user)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Mean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342900" marR="0" lvl="0" indent="-342900">
            <a:lnSpc>
              <a:spcPct val="115000"/>
            </a:lnSpc>
            <a:spcBef>
              <a:spcPts val="0"/>
            </a:spcBef>
            <a:spcAft>
              <a:spcPts val="0"/>
            </a:spcAft>
            <a:buFont typeface="Symbol" panose="05050102010706020507" pitchFamily="18" charset="2"/>
            <a:buChar char=""/>
          </a:pP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Complete the yellow cells in column B or G dependent on the known or unknown values of the population standard deviation. </a:t>
          </a:r>
        </a:p>
        <a:p>
          <a:pPr marL="342900" marR="0" lvl="0" indent="-342900">
            <a:lnSpc>
              <a:spcPct val="115000"/>
            </a:lnSpc>
            <a:spcBef>
              <a:spcPts val="0"/>
            </a:spcBef>
            <a:spcAft>
              <a:spcPts val="1000"/>
            </a:spcAft>
            <a:buFont typeface="Symbol" panose="05050102010706020507" pitchFamily="18" charset="2"/>
            <a:buChar char=""/>
          </a:pP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Optional: If only the data is given, complete the table beginning at A20. Use the mean, sample standard deviation and size to complete the appropriate cells.</a:t>
          </a: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Proportion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342900" marR="0" lvl="0" indent="-342900">
            <a:lnSpc>
              <a:spcPct val="115000"/>
            </a:lnSpc>
            <a:spcBef>
              <a:spcPts val="0"/>
            </a:spcBef>
            <a:spcAft>
              <a:spcPts val="0"/>
            </a:spcAft>
            <a:buFont typeface="Symbol" panose="05050102010706020507" pitchFamily="18" charset="2"/>
            <a:buChar char=""/>
          </a:pP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Complete the yellow cells in column B.</a:t>
          </a:r>
        </a:p>
        <a:p>
          <a:pPr marL="342900" marR="0" lvl="0" indent="-342900">
            <a:lnSpc>
              <a:spcPct val="115000"/>
            </a:lnSpc>
            <a:spcBef>
              <a:spcPts val="0"/>
            </a:spcBef>
            <a:spcAft>
              <a:spcPts val="1000"/>
            </a:spcAft>
            <a:buFont typeface="Symbol" panose="05050102010706020507" pitchFamily="18" charset="2"/>
            <a:buChar char=""/>
          </a:pP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Optional: If p-hat is not given, fill in cells H4 and H5 to calculate the p-hat value.</a:t>
          </a: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Variance and Standard Deviation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342900" marR="0" lvl="0" indent="-342900">
            <a:lnSpc>
              <a:spcPct val="115000"/>
            </a:lnSpc>
            <a:spcBef>
              <a:spcPts val="0"/>
            </a:spcBef>
            <a:spcAft>
              <a:spcPts val="0"/>
            </a:spcAft>
            <a:buFont typeface="Symbol" panose="05050102010706020507" pitchFamily="18" charset="2"/>
            <a:buChar char=""/>
          </a:pP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Complete the yellow cells in column B.</a:t>
          </a:r>
        </a:p>
        <a:p>
          <a:pPr marL="342900" marR="0" lvl="0" indent="-342900">
            <a:lnSpc>
              <a:spcPct val="115000"/>
            </a:lnSpc>
            <a:spcBef>
              <a:spcPts val="0"/>
            </a:spcBef>
            <a:spcAft>
              <a:spcPts val="1000"/>
            </a:spcAft>
            <a:buFont typeface="Symbol" panose="05050102010706020507" pitchFamily="18" charset="2"/>
            <a:buChar char=""/>
          </a:pP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Optional: If only the data is given, complete the table beginning at A19. Use the mean, sample standard deviation and size to complete the appropriate cells.</a:t>
          </a:r>
        </a:p>
        <a:p>
          <a:endParaRPr lang="en-US" sz="1100"/>
        </a:p>
      </xdr:txBody>
    </xdr:sp>
    <xdr:clientData/>
  </xdr:oneCellAnchor>
  <xdr:twoCellAnchor editAs="oneCell">
    <xdr:from>
      <xdr:col>0</xdr:col>
      <xdr:colOff>190500</xdr:colOff>
      <xdr:row>22</xdr:row>
      <xdr:rowOff>19050</xdr:rowOff>
    </xdr:from>
    <xdr:to>
      <xdr:col>3</xdr:col>
      <xdr:colOff>323850</xdr:colOff>
      <xdr:row>26</xdr:row>
      <xdr:rowOff>5080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559DDE2-6C40-425F-B218-624E1699A8A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4210050"/>
          <a:ext cx="1962150" cy="7480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G25" sqref="G25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0"/>
  <sheetViews>
    <sheetView workbookViewId="0">
      <selection activeCell="A22" sqref="A22"/>
    </sheetView>
  </sheetViews>
  <sheetFormatPr defaultRowHeight="15" x14ac:dyDescent="0.25"/>
  <cols>
    <col min="1" max="1" width="19.7109375" customWidth="1"/>
    <col min="2" max="2" width="19" style="3" customWidth="1"/>
    <col min="3" max="3" width="13" style="3" customWidth="1"/>
    <col min="4" max="4" width="16.85546875" style="3" customWidth="1"/>
    <col min="5" max="5" width="2.7109375" customWidth="1"/>
    <col min="6" max="6" width="26" customWidth="1"/>
    <col min="7" max="7" width="18.28515625" style="3" customWidth="1"/>
    <col min="8" max="8" width="13.7109375" style="3" customWidth="1"/>
    <col min="9" max="9" width="14" style="3" customWidth="1"/>
    <col min="10" max="10" width="2.7109375" customWidth="1"/>
    <col min="11" max="11" width="4.28515625" customWidth="1"/>
    <col min="12" max="12" width="18.140625" customWidth="1"/>
    <col min="13" max="13" width="3.42578125" customWidth="1"/>
    <col min="14" max="14" width="9.7109375" customWidth="1"/>
    <col min="15" max="15" width="18.85546875" customWidth="1"/>
  </cols>
  <sheetData>
    <row r="1" spans="1:10" s="1" customFormat="1" x14ac:dyDescent="0.25">
      <c r="A1" s="1" t="s">
        <v>34</v>
      </c>
      <c r="B1" s="2"/>
      <c r="C1" s="2"/>
      <c r="D1" s="2"/>
      <c r="E1" s="8"/>
      <c r="F1" s="1" t="s">
        <v>23</v>
      </c>
      <c r="G1" s="2"/>
      <c r="H1" s="2"/>
      <c r="I1" s="2"/>
      <c r="J1" s="8"/>
    </row>
    <row r="2" spans="1:10" x14ac:dyDescent="0.25">
      <c r="E2" s="9"/>
      <c r="J2" s="9"/>
    </row>
    <row r="3" spans="1:10" x14ac:dyDescent="0.25">
      <c r="A3" s="1" t="s">
        <v>8</v>
      </c>
      <c r="B3" s="18">
        <v>19.96</v>
      </c>
      <c r="E3" s="9"/>
      <c r="F3" s="1" t="s">
        <v>0</v>
      </c>
      <c r="G3" s="18">
        <v>19.96</v>
      </c>
      <c r="J3" s="9"/>
    </row>
    <row r="4" spans="1:10" x14ac:dyDescent="0.25">
      <c r="A4" s="1" t="s">
        <v>1</v>
      </c>
      <c r="B4" s="19">
        <v>0.9</v>
      </c>
      <c r="C4" s="5" t="s">
        <v>10</v>
      </c>
      <c r="E4" s="9"/>
      <c r="F4" s="1" t="s">
        <v>1</v>
      </c>
      <c r="G4" s="19">
        <v>0.95</v>
      </c>
      <c r="H4" s="5" t="s">
        <v>10</v>
      </c>
      <c r="J4" s="9"/>
    </row>
    <row r="5" spans="1:10" x14ac:dyDescent="0.25">
      <c r="A5" s="1" t="s">
        <v>9</v>
      </c>
      <c r="B5" s="18">
        <v>2.62</v>
      </c>
      <c r="E5" s="9"/>
      <c r="F5" s="1" t="s">
        <v>25</v>
      </c>
      <c r="G5" s="18">
        <v>2.4</v>
      </c>
      <c r="J5" s="9"/>
    </row>
    <row r="6" spans="1:10" x14ac:dyDescent="0.25">
      <c r="A6" s="1" t="s">
        <v>3</v>
      </c>
      <c r="B6" s="17">
        <v>34</v>
      </c>
      <c r="E6" s="9"/>
      <c r="F6" s="1" t="s">
        <v>3</v>
      </c>
      <c r="G6" s="17">
        <v>34</v>
      </c>
      <c r="J6" s="9"/>
    </row>
    <row r="7" spans="1:10" x14ac:dyDescent="0.25">
      <c r="A7" s="1"/>
      <c r="E7" s="9"/>
      <c r="F7" s="1"/>
      <c r="J7" s="9"/>
    </row>
    <row r="8" spans="1:10" x14ac:dyDescent="0.25">
      <c r="A8" s="28" t="s">
        <v>27</v>
      </c>
      <c r="E8" s="9"/>
      <c r="F8" s="28" t="s">
        <v>28</v>
      </c>
      <c r="J8" s="9"/>
    </row>
    <row r="9" spans="1:10" ht="18" x14ac:dyDescent="0.35">
      <c r="A9" s="28" t="s">
        <v>26</v>
      </c>
      <c r="B9" s="30">
        <f>ABS(_xlfn.NORM.S.INV((1-B4)/2))</f>
        <v>1.6448536269514726</v>
      </c>
      <c r="E9" s="9"/>
      <c r="F9" s="28" t="s">
        <v>29</v>
      </c>
      <c r="G9" s="30">
        <f>ABS(_xlfn.T.INV.2T((1-G4),G6-1))</f>
        <v>2.0345152974493379</v>
      </c>
      <c r="J9" s="9"/>
    </row>
    <row r="10" spans="1:10" x14ac:dyDescent="0.25">
      <c r="E10" s="9"/>
      <c r="F10" s="28" t="s">
        <v>30</v>
      </c>
      <c r="G10" s="29">
        <f>G6-1</f>
        <v>33</v>
      </c>
      <c r="J10" s="9"/>
    </row>
    <row r="11" spans="1:10" x14ac:dyDescent="0.25">
      <c r="A11" s="1" t="s">
        <v>2</v>
      </c>
      <c r="B11" s="22">
        <f>ABS(_xlfn.NORM.S.INV((1-B4)/2)*B5/SQRT(B6))</f>
        <v>0.73907598284639819</v>
      </c>
      <c r="C11" s="7"/>
      <c r="D11" s="7"/>
      <c r="E11" s="9"/>
      <c r="F11" s="1" t="s">
        <v>2</v>
      </c>
      <c r="G11" s="25">
        <f>ABS(_xlfn.T.INV.2T((1-G4),G6-1)*G5/SQRT(G6))</f>
        <v>0.83739958791204461</v>
      </c>
      <c r="H11" s="7"/>
      <c r="I11" s="7"/>
      <c r="J11" s="9"/>
    </row>
    <row r="12" spans="1:10" x14ac:dyDescent="0.25">
      <c r="B12" s="7"/>
      <c r="C12" s="7"/>
      <c r="D12" s="7"/>
      <c r="E12" s="9"/>
      <c r="H12" s="7"/>
      <c r="I12" s="7"/>
      <c r="J12" s="9"/>
    </row>
    <row r="13" spans="1:10" x14ac:dyDescent="0.25">
      <c r="A13" s="4">
        <f>B4</f>
        <v>0.9</v>
      </c>
      <c r="B13" s="23" t="s">
        <v>5</v>
      </c>
      <c r="C13" s="24">
        <f>B3-B11</f>
        <v>19.220924017153603</v>
      </c>
      <c r="D13" s="24">
        <f>B3+B11</f>
        <v>20.699075982846399</v>
      </c>
      <c r="E13" s="9"/>
      <c r="F13" s="4">
        <f>G4</f>
        <v>0.95</v>
      </c>
      <c r="G13" s="2" t="s">
        <v>5</v>
      </c>
      <c r="H13" s="24">
        <f>G3-G11</f>
        <v>19.122600412087955</v>
      </c>
      <c r="I13" s="24">
        <f>G3+G11</f>
        <v>20.797399587912047</v>
      </c>
      <c r="J13" s="9"/>
    </row>
    <row r="14" spans="1:10" x14ac:dyDescent="0.25">
      <c r="E14" s="9"/>
      <c r="J14" s="9"/>
    </row>
    <row r="15" spans="1:10" x14ac:dyDescent="0.25">
      <c r="A15" s="9"/>
      <c r="B15" s="10"/>
      <c r="C15" s="10"/>
      <c r="D15" s="10"/>
      <c r="E15" s="9"/>
      <c r="F15" s="9"/>
      <c r="G15" s="10"/>
      <c r="H15" s="10"/>
      <c r="I15" s="10"/>
      <c r="J15" s="9"/>
    </row>
    <row r="17" spans="1:4" x14ac:dyDescent="0.25">
      <c r="A17" s="1"/>
      <c r="B17" s="1"/>
      <c r="C17" s="1"/>
      <c r="D17" s="1"/>
    </row>
    <row r="18" spans="1:4" x14ac:dyDescent="0.25">
      <c r="A18" s="1" t="s">
        <v>6</v>
      </c>
      <c r="B18" s="1"/>
      <c r="C18" s="1"/>
      <c r="D18"/>
    </row>
    <row r="19" spans="1:4" x14ac:dyDescent="0.25">
      <c r="A19" s="1" t="s">
        <v>11</v>
      </c>
      <c r="B19"/>
      <c r="C19"/>
      <c r="D19"/>
    </row>
    <row r="20" spans="1:4" x14ac:dyDescent="0.25">
      <c r="A20" s="17">
        <v>10</v>
      </c>
      <c r="B20"/>
      <c r="C20" s="20" t="s">
        <v>35</v>
      </c>
      <c r="D20" s="25">
        <f>AVERAGE(A20:A120)</f>
        <v>19.713529411764707</v>
      </c>
    </row>
    <row r="21" spans="1:4" x14ac:dyDescent="0.25">
      <c r="A21" s="17">
        <v>18.010000000000002</v>
      </c>
      <c r="B21"/>
      <c r="C21" s="20" t="s">
        <v>24</v>
      </c>
      <c r="D21" s="25">
        <f>_xlfn.STDEV.S(A20:A120)</f>
        <v>2.9395762242024981</v>
      </c>
    </row>
    <row r="22" spans="1:4" x14ac:dyDescent="0.25">
      <c r="A22" s="17">
        <v>20.66</v>
      </c>
      <c r="B22"/>
      <c r="C22" s="20" t="s">
        <v>12</v>
      </c>
      <c r="D22" s="26">
        <f>COUNT(A20:A120)</f>
        <v>34</v>
      </c>
    </row>
    <row r="23" spans="1:4" x14ac:dyDescent="0.25">
      <c r="A23" s="17">
        <v>22.86</v>
      </c>
      <c r="B23"/>
      <c r="C23"/>
      <c r="D23"/>
    </row>
    <row r="24" spans="1:4" x14ac:dyDescent="0.25">
      <c r="A24" s="17">
        <v>22.83</v>
      </c>
      <c r="B24"/>
      <c r="C24"/>
      <c r="D24"/>
    </row>
    <row r="25" spans="1:4" x14ac:dyDescent="0.25">
      <c r="A25" s="17">
        <v>20.85</v>
      </c>
      <c r="B25"/>
      <c r="C25"/>
      <c r="D25"/>
    </row>
    <row r="26" spans="1:4" x14ac:dyDescent="0.25">
      <c r="A26" s="17">
        <v>16.91</v>
      </c>
      <c r="B26"/>
      <c r="C26"/>
      <c r="D26"/>
    </row>
    <row r="27" spans="1:4" x14ac:dyDescent="0.25">
      <c r="A27" s="17">
        <v>19.11</v>
      </c>
      <c r="B27"/>
      <c r="C27"/>
      <c r="D27"/>
    </row>
    <row r="28" spans="1:4" x14ac:dyDescent="0.25">
      <c r="A28" s="17">
        <v>21.04</v>
      </c>
      <c r="B28"/>
      <c r="C28"/>
      <c r="D28"/>
    </row>
    <row r="29" spans="1:4" x14ac:dyDescent="0.25">
      <c r="A29" s="17">
        <v>20.86</v>
      </c>
      <c r="B29"/>
      <c r="C29"/>
      <c r="D29"/>
    </row>
    <row r="30" spans="1:4" x14ac:dyDescent="0.25">
      <c r="A30" s="17">
        <v>24.34</v>
      </c>
      <c r="B30"/>
      <c r="C30"/>
      <c r="D30"/>
    </row>
    <row r="31" spans="1:4" x14ac:dyDescent="0.25">
      <c r="A31" s="17">
        <v>21.43</v>
      </c>
      <c r="B31"/>
      <c r="C31"/>
      <c r="D31"/>
    </row>
    <row r="32" spans="1:4" x14ac:dyDescent="0.25">
      <c r="A32" s="17">
        <v>16.829999999999998</v>
      </c>
      <c r="B32"/>
      <c r="C32"/>
      <c r="D32"/>
    </row>
    <row r="33" spans="1:4" x14ac:dyDescent="0.25">
      <c r="A33" s="17">
        <v>19.79</v>
      </c>
      <c r="B33"/>
      <c r="C33"/>
      <c r="D33"/>
    </row>
    <row r="34" spans="1:4" x14ac:dyDescent="0.25">
      <c r="A34" s="17">
        <v>21.74</v>
      </c>
      <c r="B34"/>
      <c r="C34"/>
      <c r="D34"/>
    </row>
    <row r="35" spans="1:4" x14ac:dyDescent="0.25">
      <c r="A35" s="17">
        <v>20.74</v>
      </c>
      <c r="B35"/>
      <c r="C35"/>
      <c r="D35"/>
    </row>
    <row r="36" spans="1:4" x14ac:dyDescent="0.25">
      <c r="A36" s="17">
        <v>17.97</v>
      </c>
      <c r="B36"/>
      <c r="C36"/>
      <c r="D36"/>
    </row>
    <row r="37" spans="1:4" x14ac:dyDescent="0.25">
      <c r="A37" s="17">
        <v>21.97</v>
      </c>
      <c r="B37"/>
      <c r="C37"/>
      <c r="D37"/>
    </row>
    <row r="38" spans="1:4" x14ac:dyDescent="0.25">
      <c r="A38" s="17">
        <v>17.72</v>
      </c>
      <c r="B38"/>
      <c r="C38"/>
      <c r="D38"/>
    </row>
    <row r="39" spans="1:4" x14ac:dyDescent="0.25">
      <c r="A39" s="17">
        <v>18.32</v>
      </c>
      <c r="B39"/>
      <c r="C39"/>
      <c r="D39"/>
    </row>
    <row r="40" spans="1:4" x14ac:dyDescent="0.25">
      <c r="A40" s="17">
        <v>22.13</v>
      </c>
      <c r="B40"/>
      <c r="C40"/>
      <c r="D40"/>
    </row>
    <row r="41" spans="1:4" x14ac:dyDescent="0.25">
      <c r="A41" s="17">
        <v>22.05</v>
      </c>
      <c r="B41"/>
      <c r="C41"/>
      <c r="D41"/>
    </row>
    <row r="42" spans="1:4" x14ac:dyDescent="0.25">
      <c r="A42" s="17">
        <v>14.47</v>
      </c>
      <c r="B42"/>
      <c r="C42"/>
      <c r="D42"/>
    </row>
    <row r="43" spans="1:4" x14ac:dyDescent="0.25">
      <c r="A43" s="17">
        <v>21.81</v>
      </c>
      <c r="B43"/>
      <c r="C43"/>
      <c r="D43"/>
    </row>
    <row r="44" spans="1:4" x14ac:dyDescent="0.25">
      <c r="A44" s="17">
        <v>15.54</v>
      </c>
      <c r="B44"/>
      <c r="C44"/>
      <c r="D44"/>
    </row>
    <row r="45" spans="1:4" x14ac:dyDescent="0.25">
      <c r="A45" s="17">
        <v>18.649999999999999</v>
      </c>
      <c r="B45"/>
      <c r="C45"/>
      <c r="D45"/>
    </row>
    <row r="46" spans="1:4" x14ac:dyDescent="0.25">
      <c r="A46" s="17">
        <v>21.96</v>
      </c>
      <c r="B46"/>
      <c r="C46"/>
      <c r="D46"/>
    </row>
    <row r="47" spans="1:4" x14ac:dyDescent="0.25">
      <c r="A47" s="17">
        <v>21.42</v>
      </c>
      <c r="B47"/>
      <c r="C47"/>
      <c r="D47"/>
    </row>
    <row r="48" spans="1:4" x14ac:dyDescent="0.25">
      <c r="A48" s="17">
        <v>19.059999999999999</v>
      </c>
      <c r="B48"/>
      <c r="C48"/>
      <c r="D48"/>
    </row>
    <row r="49" spans="1:4" x14ac:dyDescent="0.25">
      <c r="A49" s="17">
        <v>15.56</v>
      </c>
      <c r="B49"/>
      <c r="C49"/>
      <c r="D49"/>
    </row>
    <row r="50" spans="1:4" x14ac:dyDescent="0.25">
      <c r="A50" s="17">
        <v>20.71</v>
      </c>
      <c r="B50"/>
      <c r="C50"/>
      <c r="D50"/>
    </row>
    <row r="51" spans="1:4" x14ac:dyDescent="0.25">
      <c r="A51" s="17">
        <v>22.16</v>
      </c>
      <c r="B51"/>
      <c r="C51"/>
      <c r="D51"/>
    </row>
    <row r="52" spans="1:4" x14ac:dyDescent="0.25">
      <c r="A52" s="17">
        <v>22.34</v>
      </c>
      <c r="B52"/>
      <c r="C52"/>
      <c r="D52"/>
    </row>
    <row r="53" spans="1:4" x14ac:dyDescent="0.25">
      <c r="A53" s="17">
        <v>18.420000000000002</v>
      </c>
      <c r="B53"/>
      <c r="C53"/>
      <c r="D53"/>
    </row>
    <row r="54" spans="1:4" x14ac:dyDescent="0.25">
      <c r="A54" s="17"/>
      <c r="B54"/>
      <c r="C54"/>
      <c r="D54"/>
    </row>
    <row r="55" spans="1:4" x14ac:dyDescent="0.25">
      <c r="A55" s="17"/>
      <c r="B55"/>
      <c r="C55"/>
      <c r="D55"/>
    </row>
    <row r="56" spans="1:4" x14ac:dyDescent="0.25">
      <c r="A56" s="17"/>
      <c r="B56"/>
      <c r="C56"/>
      <c r="D56"/>
    </row>
    <row r="57" spans="1:4" x14ac:dyDescent="0.25">
      <c r="A57" s="17"/>
      <c r="B57"/>
      <c r="C57"/>
      <c r="D57"/>
    </row>
    <row r="58" spans="1:4" x14ac:dyDescent="0.25">
      <c r="A58" s="17"/>
      <c r="B58"/>
      <c r="C58"/>
      <c r="D58"/>
    </row>
    <row r="59" spans="1:4" x14ac:dyDescent="0.25">
      <c r="A59" s="17"/>
      <c r="B59"/>
      <c r="C59"/>
      <c r="D59"/>
    </row>
    <row r="60" spans="1:4" x14ac:dyDescent="0.25">
      <c r="A60" s="17"/>
      <c r="B60"/>
      <c r="C60"/>
      <c r="D60"/>
    </row>
    <row r="61" spans="1:4" x14ac:dyDescent="0.25">
      <c r="A61" s="17"/>
      <c r="B61"/>
      <c r="C61"/>
      <c r="D61"/>
    </row>
    <row r="62" spans="1:4" x14ac:dyDescent="0.25">
      <c r="A62" s="17"/>
      <c r="B62"/>
      <c r="C62"/>
      <c r="D62"/>
    </row>
    <row r="63" spans="1:4" x14ac:dyDescent="0.25">
      <c r="A63" s="17"/>
      <c r="B63"/>
      <c r="C63"/>
      <c r="D63"/>
    </row>
    <row r="64" spans="1:4" x14ac:dyDescent="0.25">
      <c r="A64" s="17"/>
      <c r="B64"/>
      <c r="C64"/>
      <c r="D64"/>
    </row>
    <row r="65" spans="1:4" x14ac:dyDescent="0.25">
      <c r="A65" s="17"/>
      <c r="B65"/>
      <c r="C65"/>
      <c r="D65"/>
    </row>
    <row r="66" spans="1:4" x14ac:dyDescent="0.25">
      <c r="A66" s="17"/>
      <c r="B66"/>
      <c r="C66"/>
      <c r="D66"/>
    </row>
    <row r="67" spans="1:4" x14ac:dyDescent="0.25">
      <c r="A67" s="17"/>
      <c r="B67"/>
      <c r="C67"/>
      <c r="D67"/>
    </row>
    <row r="68" spans="1:4" x14ac:dyDescent="0.25">
      <c r="A68" s="17"/>
      <c r="B68"/>
      <c r="C68"/>
      <c r="D68"/>
    </row>
    <row r="69" spans="1:4" x14ac:dyDescent="0.25">
      <c r="A69" s="17"/>
      <c r="B69"/>
      <c r="C69"/>
      <c r="D69"/>
    </row>
    <row r="70" spans="1:4" x14ac:dyDescent="0.25">
      <c r="A70" s="17"/>
      <c r="B70"/>
      <c r="C70"/>
      <c r="D70"/>
    </row>
    <row r="71" spans="1:4" x14ac:dyDescent="0.25">
      <c r="A71" s="17"/>
      <c r="B71"/>
      <c r="C71"/>
      <c r="D71"/>
    </row>
    <row r="72" spans="1:4" x14ac:dyDescent="0.25">
      <c r="A72" s="17"/>
      <c r="B72"/>
      <c r="C72"/>
      <c r="D72"/>
    </row>
    <row r="73" spans="1:4" x14ac:dyDescent="0.25">
      <c r="A73" s="17"/>
      <c r="B73"/>
      <c r="C73"/>
      <c r="D73"/>
    </row>
    <row r="74" spans="1:4" x14ac:dyDescent="0.25">
      <c r="A74" s="17"/>
      <c r="B74"/>
      <c r="C74"/>
      <c r="D74"/>
    </row>
    <row r="75" spans="1:4" x14ac:dyDescent="0.25">
      <c r="A75" s="17"/>
      <c r="B75"/>
      <c r="C75"/>
      <c r="D75"/>
    </row>
    <row r="76" spans="1:4" x14ac:dyDescent="0.25">
      <c r="A76" s="17"/>
      <c r="B76"/>
      <c r="C76"/>
      <c r="D76"/>
    </row>
    <row r="77" spans="1:4" x14ac:dyDescent="0.25">
      <c r="A77" s="17"/>
      <c r="B77"/>
      <c r="C77"/>
      <c r="D77"/>
    </row>
    <row r="78" spans="1:4" x14ac:dyDescent="0.25">
      <c r="A78" s="17"/>
      <c r="B78"/>
      <c r="C78"/>
      <c r="D78"/>
    </row>
    <row r="79" spans="1:4" x14ac:dyDescent="0.25">
      <c r="A79" s="17"/>
      <c r="B79"/>
      <c r="C79"/>
      <c r="D79"/>
    </row>
    <row r="80" spans="1:4" x14ac:dyDescent="0.25">
      <c r="A80" s="17"/>
      <c r="B80"/>
      <c r="C80"/>
      <c r="D80"/>
    </row>
    <row r="81" spans="1:4" x14ac:dyDescent="0.25">
      <c r="A81" s="17"/>
      <c r="B81"/>
      <c r="C81"/>
      <c r="D81"/>
    </row>
    <row r="82" spans="1:4" x14ac:dyDescent="0.25">
      <c r="A82" s="17"/>
      <c r="B82"/>
      <c r="C82"/>
      <c r="D82"/>
    </row>
    <row r="83" spans="1:4" x14ac:dyDescent="0.25">
      <c r="A83" s="17"/>
      <c r="B83"/>
      <c r="C83"/>
      <c r="D83"/>
    </row>
    <row r="84" spans="1:4" x14ac:dyDescent="0.25">
      <c r="A84" s="17"/>
      <c r="B84"/>
      <c r="C84"/>
      <c r="D84"/>
    </row>
    <row r="85" spans="1:4" x14ac:dyDescent="0.25">
      <c r="A85" s="17"/>
      <c r="B85"/>
      <c r="C85"/>
      <c r="D85"/>
    </row>
    <row r="86" spans="1:4" x14ac:dyDescent="0.25">
      <c r="A86" s="17"/>
      <c r="B86"/>
      <c r="C86"/>
      <c r="D86"/>
    </row>
    <row r="87" spans="1:4" x14ac:dyDescent="0.25">
      <c r="A87" s="17"/>
      <c r="B87"/>
      <c r="C87"/>
      <c r="D87"/>
    </row>
    <row r="88" spans="1:4" x14ac:dyDescent="0.25">
      <c r="A88" s="17"/>
      <c r="B88"/>
      <c r="C88"/>
      <c r="D88"/>
    </row>
    <row r="89" spans="1:4" x14ac:dyDescent="0.25">
      <c r="A89" s="17"/>
      <c r="B89"/>
      <c r="C89"/>
      <c r="D89"/>
    </row>
    <row r="90" spans="1:4" x14ac:dyDescent="0.25">
      <c r="A90" s="17"/>
      <c r="B90"/>
      <c r="C90"/>
      <c r="D90"/>
    </row>
    <row r="91" spans="1:4" x14ac:dyDescent="0.25">
      <c r="A91" s="17"/>
      <c r="B91"/>
      <c r="C91"/>
      <c r="D91"/>
    </row>
    <row r="92" spans="1:4" x14ac:dyDescent="0.25">
      <c r="A92" s="17"/>
      <c r="B92"/>
      <c r="C92"/>
      <c r="D92"/>
    </row>
    <row r="93" spans="1:4" x14ac:dyDescent="0.25">
      <c r="A93" s="17"/>
      <c r="B93"/>
      <c r="C93"/>
      <c r="D93"/>
    </row>
    <row r="94" spans="1:4" x14ac:dyDescent="0.25">
      <c r="A94" s="17"/>
      <c r="B94"/>
      <c r="C94"/>
      <c r="D94"/>
    </row>
    <row r="95" spans="1:4" x14ac:dyDescent="0.25">
      <c r="A95" s="17"/>
      <c r="B95"/>
      <c r="C95"/>
      <c r="D95"/>
    </row>
    <row r="96" spans="1:4" x14ac:dyDescent="0.25">
      <c r="A96" s="17"/>
      <c r="B96"/>
      <c r="C96"/>
      <c r="D96"/>
    </row>
    <row r="97" spans="1:4" x14ac:dyDescent="0.25">
      <c r="A97" s="17"/>
      <c r="B97"/>
      <c r="C97"/>
      <c r="D97"/>
    </row>
    <row r="98" spans="1:4" x14ac:dyDescent="0.25">
      <c r="A98" s="17"/>
      <c r="B98"/>
      <c r="C98"/>
      <c r="D98"/>
    </row>
    <row r="99" spans="1:4" x14ac:dyDescent="0.25">
      <c r="A99" s="17"/>
      <c r="B99"/>
      <c r="C99"/>
      <c r="D99"/>
    </row>
    <row r="100" spans="1:4" x14ac:dyDescent="0.25">
      <c r="A100" s="17"/>
      <c r="B100"/>
      <c r="C100"/>
      <c r="D100"/>
    </row>
    <row r="101" spans="1:4" x14ac:dyDescent="0.25">
      <c r="A101" s="17"/>
      <c r="B101"/>
      <c r="C101"/>
      <c r="D101"/>
    </row>
    <row r="102" spans="1:4" x14ac:dyDescent="0.25">
      <c r="A102" s="17"/>
      <c r="B102"/>
      <c r="C102"/>
      <c r="D102"/>
    </row>
    <row r="103" spans="1:4" x14ac:dyDescent="0.25">
      <c r="A103" s="17"/>
      <c r="B103"/>
      <c r="C103"/>
      <c r="D103"/>
    </row>
    <row r="104" spans="1:4" x14ac:dyDescent="0.25">
      <c r="A104" s="17"/>
      <c r="B104"/>
      <c r="C104"/>
      <c r="D104"/>
    </row>
    <row r="105" spans="1:4" x14ac:dyDescent="0.25">
      <c r="A105" s="17"/>
      <c r="B105"/>
      <c r="C105"/>
      <c r="D105"/>
    </row>
    <row r="106" spans="1:4" x14ac:dyDescent="0.25">
      <c r="A106" s="17"/>
      <c r="B106"/>
      <c r="C106"/>
      <c r="D106"/>
    </row>
    <row r="107" spans="1:4" x14ac:dyDescent="0.25">
      <c r="A107" s="17"/>
      <c r="B107"/>
      <c r="C107"/>
      <c r="D107"/>
    </row>
    <row r="108" spans="1:4" x14ac:dyDescent="0.25">
      <c r="A108" s="17"/>
      <c r="B108"/>
      <c r="C108"/>
      <c r="D108"/>
    </row>
    <row r="109" spans="1:4" x14ac:dyDescent="0.25">
      <c r="A109" s="17"/>
      <c r="B109"/>
      <c r="C109"/>
      <c r="D109"/>
    </row>
    <row r="110" spans="1:4" x14ac:dyDescent="0.25">
      <c r="A110" s="17"/>
      <c r="B110"/>
      <c r="C110"/>
      <c r="D110"/>
    </row>
    <row r="111" spans="1:4" x14ac:dyDescent="0.25">
      <c r="A111" s="17"/>
      <c r="B111"/>
      <c r="C111"/>
      <c r="D111"/>
    </row>
    <row r="112" spans="1:4" x14ac:dyDescent="0.25">
      <c r="A112" s="17"/>
      <c r="B112"/>
      <c r="C112"/>
      <c r="D112"/>
    </row>
    <row r="113" spans="1:4" x14ac:dyDescent="0.25">
      <c r="A113" s="17"/>
      <c r="B113"/>
      <c r="C113"/>
      <c r="D113"/>
    </row>
    <row r="114" spans="1:4" x14ac:dyDescent="0.25">
      <c r="A114" s="17"/>
      <c r="B114"/>
      <c r="C114"/>
      <c r="D114"/>
    </row>
    <row r="115" spans="1:4" x14ac:dyDescent="0.25">
      <c r="A115" s="17"/>
      <c r="B115"/>
      <c r="C115"/>
      <c r="D115"/>
    </row>
    <row r="116" spans="1:4" x14ac:dyDescent="0.25">
      <c r="A116" s="17"/>
      <c r="B116"/>
      <c r="C116"/>
      <c r="D116"/>
    </row>
    <row r="117" spans="1:4" x14ac:dyDescent="0.25">
      <c r="A117" s="17"/>
      <c r="B117"/>
      <c r="C117"/>
      <c r="D117"/>
    </row>
    <row r="118" spans="1:4" x14ac:dyDescent="0.25">
      <c r="A118" s="17"/>
      <c r="B118"/>
      <c r="C118"/>
      <c r="D118"/>
    </row>
    <row r="119" spans="1:4" x14ac:dyDescent="0.25">
      <c r="A119" s="17"/>
      <c r="B119"/>
      <c r="C119"/>
      <c r="D119"/>
    </row>
    <row r="120" spans="1:4" x14ac:dyDescent="0.25">
      <c r="A120" s="17"/>
      <c r="B120"/>
      <c r="C120"/>
      <c r="D120"/>
    </row>
  </sheetData>
  <sheetProtection sheet="1" selectLockedCell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B5" sqref="B5"/>
    </sheetView>
  </sheetViews>
  <sheetFormatPr defaultRowHeight="15" x14ac:dyDescent="0.25"/>
  <cols>
    <col min="1" max="1" width="17.42578125" customWidth="1"/>
    <col min="2" max="2" width="21.85546875" style="3" customWidth="1"/>
    <col min="3" max="3" width="15.140625" customWidth="1"/>
    <col min="4" max="4" width="13.28515625" customWidth="1"/>
    <col min="5" max="5" width="2.7109375" customWidth="1"/>
    <col min="7" max="7" width="20.5703125" customWidth="1"/>
    <col min="8" max="8" width="11.7109375" style="3" customWidth="1"/>
    <col min="11" max="11" width="15.7109375" style="3" customWidth="1"/>
  </cols>
  <sheetData>
    <row r="1" spans="1:11" s="1" customFormat="1" x14ac:dyDescent="0.25">
      <c r="A1" s="1" t="s">
        <v>13</v>
      </c>
      <c r="B1" s="2"/>
      <c r="E1" s="8"/>
      <c r="H1" s="2"/>
      <c r="K1" s="2"/>
    </row>
    <row r="2" spans="1:11" x14ac:dyDescent="0.25">
      <c r="E2" s="9"/>
      <c r="G2" s="1" t="s">
        <v>14</v>
      </c>
    </row>
    <row r="3" spans="1:11" x14ac:dyDescent="0.25">
      <c r="A3" s="1" t="s">
        <v>22</v>
      </c>
      <c r="B3" s="14">
        <f>2/3</f>
        <v>0.66666666666666663</v>
      </c>
      <c r="E3" s="9"/>
    </row>
    <row r="4" spans="1:11" x14ac:dyDescent="0.25">
      <c r="A4" s="1" t="s">
        <v>3</v>
      </c>
      <c r="B4" s="15">
        <v>30</v>
      </c>
      <c r="E4" s="9"/>
      <c r="G4" s="1" t="s">
        <v>15</v>
      </c>
      <c r="H4" s="17">
        <v>20</v>
      </c>
    </row>
    <row r="5" spans="1:11" x14ac:dyDescent="0.25">
      <c r="A5" s="1" t="s">
        <v>1</v>
      </c>
      <c r="B5" s="16">
        <v>0.95</v>
      </c>
      <c r="C5" t="s">
        <v>10</v>
      </c>
      <c r="E5" s="9"/>
      <c r="G5" s="1" t="s">
        <v>3</v>
      </c>
      <c r="H5" s="17">
        <v>30</v>
      </c>
    </row>
    <row r="6" spans="1:11" x14ac:dyDescent="0.25">
      <c r="A6" s="1"/>
      <c r="B6" s="6"/>
      <c r="E6" s="9"/>
      <c r="H6" s="7"/>
    </row>
    <row r="7" spans="1:11" x14ac:dyDescent="0.25">
      <c r="A7" s="28" t="s">
        <v>27</v>
      </c>
      <c r="E7" s="9"/>
      <c r="G7" s="2" t="s">
        <v>22</v>
      </c>
      <c r="H7" s="25">
        <f>H4/H5</f>
        <v>0.66666666666666663</v>
      </c>
    </row>
    <row r="8" spans="1:11" ht="18" x14ac:dyDescent="0.35">
      <c r="A8" s="28" t="s">
        <v>26</v>
      </c>
      <c r="B8" s="30">
        <f>ABS(_xlfn.NORM.S.INV((1-B5)/2))</f>
        <v>1.9599639845400536</v>
      </c>
      <c r="E8" s="9"/>
    </row>
    <row r="9" spans="1:11" x14ac:dyDescent="0.25">
      <c r="A9" s="1" t="s">
        <v>16</v>
      </c>
      <c r="B9" s="25">
        <f>ABS(_xlfn.NORM.S.INV((1-B5)/2))*SQRT(B3*(1-B3)/B4)</f>
        <v>0.16868684158422131</v>
      </c>
      <c r="C9" s="12"/>
      <c r="D9" s="12"/>
      <c r="E9" s="11"/>
    </row>
    <row r="10" spans="1:11" x14ac:dyDescent="0.25">
      <c r="B10" s="7"/>
      <c r="C10" s="12"/>
      <c r="D10" s="12"/>
      <c r="E10" s="11"/>
    </row>
    <row r="11" spans="1:11" x14ac:dyDescent="0.25">
      <c r="A11" s="4">
        <f>B5</f>
        <v>0.95</v>
      </c>
      <c r="B11" s="23" t="s">
        <v>5</v>
      </c>
      <c r="C11" s="24">
        <f>B3-B9</f>
        <v>0.49797982508244532</v>
      </c>
      <c r="D11" s="24">
        <f>B3+B9</f>
        <v>0.83535350825088794</v>
      </c>
      <c r="E11" s="9"/>
    </row>
    <row r="12" spans="1:11" x14ac:dyDescent="0.25">
      <c r="B12" s="7"/>
      <c r="C12" s="12"/>
      <c r="D12" s="12"/>
      <c r="E12" s="9"/>
    </row>
    <row r="13" spans="1:11" x14ac:dyDescent="0.25">
      <c r="A13" s="13" t="s">
        <v>20</v>
      </c>
      <c r="B13" s="26">
        <f>B3*B4</f>
        <v>20</v>
      </c>
      <c r="C13" s="7" t="str">
        <f>IF(B13&gt;=5,"≥","&lt;")</f>
        <v>≥</v>
      </c>
      <c r="D13" s="27">
        <v>5</v>
      </c>
      <c r="E13" s="9"/>
    </row>
    <row r="14" spans="1:11" x14ac:dyDescent="0.25">
      <c r="A14" s="13" t="s">
        <v>21</v>
      </c>
      <c r="B14" s="26">
        <f>B4*(1-B3)</f>
        <v>10.000000000000002</v>
      </c>
      <c r="C14" s="7" t="str">
        <f>IF(B14&gt;=5,"≥","&lt;")</f>
        <v>≥</v>
      </c>
      <c r="D14" s="27">
        <v>5</v>
      </c>
      <c r="E14" s="9"/>
    </row>
    <row r="15" spans="1:11" x14ac:dyDescent="0.25">
      <c r="A15" s="13"/>
      <c r="E15" s="9"/>
    </row>
    <row r="16" spans="1:11" x14ac:dyDescent="0.25">
      <c r="A16" s="1" t="str">
        <f>IF(AND(B13&gt;=5,B14&gt;=5),"This binomial distribution can be approximated by a normal distribution", "This binomial distribution can NOT be approximated by a normal distribution")</f>
        <v>This binomial distribution can be approximated by a normal distribution</v>
      </c>
      <c r="E16" s="9"/>
    </row>
    <row r="17" spans="1:6" x14ac:dyDescent="0.25">
      <c r="A17" s="1"/>
      <c r="E17" s="9"/>
    </row>
    <row r="18" spans="1:6" x14ac:dyDescent="0.25">
      <c r="A18" s="9"/>
      <c r="B18" s="10"/>
      <c r="C18" s="9"/>
      <c r="D18" s="9"/>
      <c r="E18" s="9"/>
      <c r="F18" s="12"/>
    </row>
  </sheetData>
  <sheetProtection sheet="1" objects="1" scenarios="1" selectLockedCell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9"/>
  <sheetViews>
    <sheetView workbookViewId="0">
      <selection activeCell="B5" sqref="B5"/>
    </sheetView>
  </sheetViews>
  <sheetFormatPr defaultRowHeight="15" x14ac:dyDescent="0.25"/>
  <cols>
    <col min="1" max="1" width="28.140625" customWidth="1"/>
    <col min="2" max="2" width="14.85546875" customWidth="1"/>
    <col min="3" max="3" width="41.42578125" customWidth="1"/>
    <col min="6" max="6" width="2.7109375" customWidth="1"/>
    <col min="10" max="10" width="12.28515625" customWidth="1"/>
  </cols>
  <sheetData>
    <row r="1" spans="1:6" s="1" customFormat="1" x14ac:dyDescent="0.25">
      <c r="A1" s="1" t="s">
        <v>17</v>
      </c>
      <c r="F1" s="8"/>
    </row>
    <row r="2" spans="1:6" x14ac:dyDescent="0.25">
      <c r="F2" s="9"/>
    </row>
    <row r="3" spans="1:6" x14ac:dyDescent="0.25">
      <c r="A3" s="1" t="s">
        <v>4</v>
      </c>
      <c r="B3" s="18">
        <v>1.1903999999999999</v>
      </c>
      <c r="F3" s="9"/>
    </row>
    <row r="4" spans="1:6" x14ac:dyDescent="0.25">
      <c r="A4" s="1" t="s">
        <v>3</v>
      </c>
      <c r="B4" s="17">
        <v>26</v>
      </c>
      <c r="F4" s="9"/>
    </row>
    <row r="5" spans="1:6" x14ac:dyDescent="0.25">
      <c r="A5" s="1" t="s">
        <v>1</v>
      </c>
      <c r="B5" s="19">
        <v>0.95</v>
      </c>
      <c r="C5" t="s">
        <v>10</v>
      </c>
      <c r="F5" s="9"/>
    </row>
    <row r="6" spans="1:6" x14ac:dyDescent="0.25">
      <c r="F6" s="9"/>
    </row>
    <row r="7" spans="1:6" x14ac:dyDescent="0.25">
      <c r="A7" s="31" t="s">
        <v>31</v>
      </c>
      <c r="F7" s="11"/>
    </row>
    <row r="8" spans="1:6" x14ac:dyDescent="0.25">
      <c r="A8" s="28" t="s">
        <v>32</v>
      </c>
      <c r="B8" s="30">
        <f>_xlfn.CHISQ.INV((1-B5)/2,(B4-1))</f>
        <v>13.119720024937786</v>
      </c>
      <c r="F8" s="11"/>
    </row>
    <row r="9" spans="1:6" x14ac:dyDescent="0.25">
      <c r="A9" s="1" t="s">
        <v>33</v>
      </c>
      <c r="B9" s="30">
        <f>(_xlfn.CHISQ.INV.RT((1-B5)/2,(B4-1)))</f>
        <v>40.646469120275192</v>
      </c>
      <c r="F9" s="9"/>
    </row>
    <row r="10" spans="1:6" x14ac:dyDescent="0.25">
      <c r="A10" s="28" t="s">
        <v>30</v>
      </c>
      <c r="B10" s="29">
        <f>B4-1</f>
        <v>25</v>
      </c>
      <c r="F10" s="9"/>
    </row>
    <row r="11" spans="1:6" x14ac:dyDescent="0.25">
      <c r="F11" s="9"/>
    </row>
    <row r="12" spans="1:6" x14ac:dyDescent="0.25">
      <c r="B12" s="4">
        <f>B5</f>
        <v>0.95</v>
      </c>
      <c r="C12" s="1" t="s">
        <v>18</v>
      </c>
      <c r="D12" s="24">
        <f>(B4-1)*B3*B3/_xlfn.CHISQ.INV.RT((1-B5)/2,(B4-1))</f>
        <v>0.87157149850265137</v>
      </c>
      <c r="E12" s="24">
        <f>(B4-1)*B3*B3/_xlfn.CHISQ.INV((1-B5)/2,(B4-1))</f>
        <v>2.7002332315523621</v>
      </c>
      <c r="F12" s="9"/>
    </row>
    <row r="13" spans="1:6" x14ac:dyDescent="0.25">
      <c r="B13" s="4">
        <f>B5</f>
        <v>0.95</v>
      </c>
      <c r="C13" s="1" t="s">
        <v>19</v>
      </c>
      <c r="D13" s="24">
        <f>SQRT(D12)</f>
        <v>0.9335799368573916</v>
      </c>
      <c r="E13" s="24">
        <f>SQRT(E12)</f>
        <v>1.6432386410842346</v>
      </c>
      <c r="F13" s="9"/>
    </row>
    <row r="14" spans="1:6" x14ac:dyDescent="0.25">
      <c r="F14" s="9"/>
    </row>
    <row r="15" spans="1:6" x14ac:dyDescent="0.25">
      <c r="A15" s="9"/>
      <c r="B15" s="9"/>
      <c r="C15" s="9"/>
      <c r="D15" s="9"/>
      <c r="E15" s="9"/>
      <c r="F15" s="9"/>
    </row>
    <row r="16" spans="1:6" x14ac:dyDescent="0.25">
      <c r="A16" s="1"/>
      <c r="B16" s="1"/>
      <c r="C16" s="1"/>
      <c r="D16" s="1"/>
      <c r="E16" s="1"/>
    </row>
    <row r="17" spans="1:3" x14ac:dyDescent="0.25">
      <c r="A17" s="1" t="s">
        <v>6</v>
      </c>
      <c r="B17" s="1"/>
      <c r="C17" s="1"/>
    </row>
    <row r="18" spans="1:3" x14ac:dyDescent="0.25">
      <c r="A18" s="1" t="s">
        <v>11</v>
      </c>
    </row>
    <row r="19" spans="1:3" x14ac:dyDescent="0.25">
      <c r="A19" s="21">
        <v>6.9</v>
      </c>
      <c r="B19" s="20" t="s">
        <v>7</v>
      </c>
      <c r="C19" s="25">
        <f>AVERAGE(A19:A119)</f>
        <v>7.9884615384615376</v>
      </c>
    </row>
    <row r="20" spans="1:3" x14ac:dyDescent="0.25">
      <c r="A20" s="21">
        <v>8.3000000000000007</v>
      </c>
      <c r="B20" s="20" t="s">
        <v>24</v>
      </c>
      <c r="C20" s="25">
        <f>_xlfn.STDEV.S(A19:A119)</f>
        <v>1.1904039391994494</v>
      </c>
    </row>
    <row r="21" spans="1:3" x14ac:dyDescent="0.25">
      <c r="A21" s="21">
        <v>7.6</v>
      </c>
      <c r="B21" s="20" t="s">
        <v>12</v>
      </c>
      <c r="C21" s="26">
        <f>COUNT(A19:A119)</f>
        <v>26</v>
      </c>
    </row>
    <row r="22" spans="1:3" x14ac:dyDescent="0.25">
      <c r="A22" s="21">
        <v>7.2</v>
      </c>
      <c r="C22" s="12"/>
    </row>
    <row r="23" spans="1:3" x14ac:dyDescent="0.25">
      <c r="A23" s="21">
        <v>7.5</v>
      </c>
    </row>
    <row r="24" spans="1:3" x14ac:dyDescent="0.25">
      <c r="A24" s="21">
        <v>7.6</v>
      </c>
    </row>
    <row r="25" spans="1:3" x14ac:dyDescent="0.25">
      <c r="A25" s="21">
        <v>9.3000000000000007</v>
      </c>
    </row>
    <row r="26" spans="1:3" x14ac:dyDescent="0.25">
      <c r="A26" s="21">
        <v>7.8</v>
      </c>
    </row>
    <row r="27" spans="1:3" x14ac:dyDescent="0.25">
      <c r="A27" s="21">
        <v>9.4</v>
      </c>
    </row>
    <row r="28" spans="1:3" x14ac:dyDescent="0.25">
      <c r="A28" s="21">
        <v>6.4</v>
      </c>
    </row>
    <row r="29" spans="1:3" x14ac:dyDescent="0.25">
      <c r="A29" s="21">
        <v>8.1999999999999993</v>
      </c>
    </row>
    <row r="30" spans="1:3" x14ac:dyDescent="0.25">
      <c r="A30" s="21">
        <v>7.7</v>
      </c>
    </row>
    <row r="31" spans="1:3" x14ac:dyDescent="0.25">
      <c r="A31" s="21">
        <v>7.8</v>
      </c>
    </row>
    <row r="32" spans="1:3" x14ac:dyDescent="0.25">
      <c r="A32" s="21">
        <v>9.8000000000000007</v>
      </c>
    </row>
    <row r="33" spans="1:1" x14ac:dyDescent="0.25">
      <c r="A33" s="21">
        <v>6.3</v>
      </c>
    </row>
    <row r="34" spans="1:1" x14ac:dyDescent="0.25">
      <c r="A34" s="21">
        <v>6.4</v>
      </c>
    </row>
    <row r="35" spans="1:1" x14ac:dyDescent="0.25">
      <c r="A35" s="21">
        <v>8.9</v>
      </c>
    </row>
    <row r="36" spans="1:1" x14ac:dyDescent="0.25">
      <c r="A36" s="21">
        <v>6.2</v>
      </c>
    </row>
    <row r="37" spans="1:1" x14ac:dyDescent="0.25">
      <c r="A37" s="21">
        <v>9</v>
      </c>
    </row>
    <row r="38" spans="1:1" x14ac:dyDescent="0.25">
      <c r="A38" s="21">
        <v>9.6</v>
      </c>
    </row>
    <row r="39" spans="1:1" x14ac:dyDescent="0.25">
      <c r="A39" s="21">
        <v>8.3000000000000007</v>
      </c>
    </row>
    <row r="40" spans="1:1" x14ac:dyDescent="0.25">
      <c r="A40" s="21">
        <v>9.1</v>
      </c>
    </row>
    <row r="41" spans="1:1" x14ac:dyDescent="0.25">
      <c r="A41" s="21">
        <v>6.2</v>
      </c>
    </row>
    <row r="42" spans="1:1" x14ac:dyDescent="0.25">
      <c r="A42" s="21">
        <v>9.6999999999999993</v>
      </c>
    </row>
    <row r="43" spans="1:1" x14ac:dyDescent="0.25">
      <c r="A43" s="21">
        <v>7.1</v>
      </c>
    </row>
    <row r="44" spans="1:1" x14ac:dyDescent="0.25">
      <c r="A44" s="21">
        <v>9.4</v>
      </c>
    </row>
    <row r="45" spans="1:1" x14ac:dyDescent="0.25">
      <c r="A45" s="17"/>
    </row>
    <row r="46" spans="1:1" x14ac:dyDescent="0.25">
      <c r="A46" s="17"/>
    </row>
    <row r="47" spans="1:1" x14ac:dyDescent="0.25">
      <c r="A47" s="17"/>
    </row>
    <row r="48" spans="1:1" x14ac:dyDescent="0.25">
      <c r="A48" s="17"/>
    </row>
    <row r="49" spans="1:1" x14ac:dyDescent="0.25">
      <c r="A49" s="17"/>
    </row>
    <row r="50" spans="1:1" x14ac:dyDescent="0.25">
      <c r="A50" s="17"/>
    </row>
    <row r="51" spans="1:1" x14ac:dyDescent="0.25">
      <c r="A51" s="17"/>
    </row>
    <row r="52" spans="1:1" x14ac:dyDescent="0.25">
      <c r="A52" s="17"/>
    </row>
    <row r="53" spans="1:1" x14ac:dyDescent="0.25">
      <c r="A53" s="17"/>
    </row>
    <row r="54" spans="1:1" x14ac:dyDescent="0.25">
      <c r="A54" s="17"/>
    </row>
    <row r="55" spans="1:1" x14ac:dyDescent="0.25">
      <c r="A55" s="17"/>
    </row>
    <row r="56" spans="1:1" x14ac:dyDescent="0.25">
      <c r="A56" s="17"/>
    </row>
    <row r="57" spans="1:1" x14ac:dyDescent="0.25">
      <c r="A57" s="17"/>
    </row>
    <row r="58" spans="1:1" x14ac:dyDescent="0.25">
      <c r="A58" s="17"/>
    </row>
    <row r="59" spans="1:1" x14ac:dyDescent="0.25">
      <c r="A59" s="17"/>
    </row>
    <row r="60" spans="1:1" x14ac:dyDescent="0.25">
      <c r="A60" s="17"/>
    </row>
    <row r="61" spans="1:1" x14ac:dyDescent="0.25">
      <c r="A61" s="17"/>
    </row>
    <row r="62" spans="1:1" x14ac:dyDescent="0.25">
      <c r="A62" s="17"/>
    </row>
    <row r="63" spans="1:1" x14ac:dyDescent="0.25">
      <c r="A63" s="17"/>
    </row>
    <row r="64" spans="1:1" x14ac:dyDescent="0.25">
      <c r="A64" s="17"/>
    </row>
    <row r="65" spans="1:1" x14ac:dyDescent="0.25">
      <c r="A65" s="17"/>
    </row>
    <row r="66" spans="1:1" x14ac:dyDescent="0.25">
      <c r="A66" s="17"/>
    </row>
    <row r="67" spans="1:1" x14ac:dyDescent="0.25">
      <c r="A67" s="17"/>
    </row>
    <row r="68" spans="1:1" x14ac:dyDescent="0.25">
      <c r="A68" s="17"/>
    </row>
    <row r="69" spans="1:1" x14ac:dyDescent="0.25">
      <c r="A69" s="17"/>
    </row>
    <row r="70" spans="1:1" x14ac:dyDescent="0.25">
      <c r="A70" s="17"/>
    </row>
    <row r="71" spans="1:1" x14ac:dyDescent="0.25">
      <c r="A71" s="17"/>
    </row>
    <row r="72" spans="1:1" x14ac:dyDescent="0.25">
      <c r="A72" s="17"/>
    </row>
    <row r="73" spans="1:1" x14ac:dyDescent="0.25">
      <c r="A73" s="17"/>
    </row>
    <row r="74" spans="1:1" x14ac:dyDescent="0.25">
      <c r="A74" s="17"/>
    </row>
    <row r="75" spans="1:1" x14ac:dyDescent="0.25">
      <c r="A75" s="17"/>
    </row>
    <row r="76" spans="1:1" x14ac:dyDescent="0.25">
      <c r="A76" s="17"/>
    </row>
    <row r="77" spans="1:1" x14ac:dyDescent="0.25">
      <c r="A77" s="17"/>
    </row>
    <row r="78" spans="1:1" x14ac:dyDescent="0.25">
      <c r="A78" s="17"/>
    </row>
    <row r="79" spans="1:1" x14ac:dyDescent="0.25">
      <c r="A79" s="17"/>
    </row>
    <row r="80" spans="1:1" x14ac:dyDescent="0.25">
      <c r="A80" s="17"/>
    </row>
    <row r="81" spans="1:1" x14ac:dyDescent="0.25">
      <c r="A81" s="17"/>
    </row>
    <row r="82" spans="1:1" x14ac:dyDescent="0.25">
      <c r="A82" s="17"/>
    </row>
    <row r="83" spans="1:1" x14ac:dyDescent="0.25">
      <c r="A83" s="17"/>
    </row>
    <row r="84" spans="1:1" x14ac:dyDescent="0.25">
      <c r="A84" s="17"/>
    </row>
    <row r="85" spans="1:1" x14ac:dyDescent="0.25">
      <c r="A85" s="17"/>
    </row>
    <row r="86" spans="1:1" x14ac:dyDescent="0.25">
      <c r="A86" s="17"/>
    </row>
    <row r="87" spans="1:1" x14ac:dyDescent="0.25">
      <c r="A87" s="17"/>
    </row>
    <row r="88" spans="1:1" x14ac:dyDescent="0.25">
      <c r="A88" s="17"/>
    </row>
    <row r="89" spans="1:1" x14ac:dyDescent="0.25">
      <c r="A89" s="17"/>
    </row>
    <row r="90" spans="1:1" x14ac:dyDescent="0.25">
      <c r="A90" s="17"/>
    </row>
    <row r="91" spans="1:1" x14ac:dyDescent="0.25">
      <c r="A91" s="17"/>
    </row>
    <row r="92" spans="1:1" x14ac:dyDescent="0.25">
      <c r="A92" s="17"/>
    </row>
    <row r="93" spans="1:1" x14ac:dyDescent="0.25">
      <c r="A93" s="17"/>
    </row>
    <row r="94" spans="1:1" x14ac:dyDescent="0.25">
      <c r="A94" s="17"/>
    </row>
    <row r="95" spans="1:1" x14ac:dyDescent="0.25">
      <c r="A95" s="17"/>
    </row>
    <row r="96" spans="1:1" x14ac:dyDescent="0.25">
      <c r="A96" s="17"/>
    </row>
    <row r="97" spans="1:1" x14ac:dyDescent="0.25">
      <c r="A97" s="17"/>
    </row>
    <row r="98" spans="1:1" x14ac:dyDescent="0.25">
      <c r="A98" s="17"/>
    </row>
    <row r="99" spans="1:1" x14ac:dyDescent="0.25">
      <c r="A99" s="17"/>
    </row>
    <row r="100" spans="1:1" x14ac:dyDescent="0.25">
      <c r="A100" s="17"/>
    </row>
    <row r="101" spans="1:1" x14ac:dyDescent="0.25">
      <c r="A101" s="17"/>
    </row>
    <row r="102" spans="1:1" x14ac:dyDescent="0.25">
      <c r="A102" s="17"/>
    </row>
    <row r="103" spans="1:1" x14ac:dyDescent="0.25">
      <c r="A103" s="17"/>
    </row>
    <row r="104" spans="1:1" x14ac:dyDescent="0.25">
      <c r="A104" s="17"/>
    </row>
    <row r="105" spans="1:1" x14ac:dyDescent="0.25">
      <c r="A105" s="17"/>
    </row>
    <row r="106" spans="1:1" x14ac:dyDescent="0.25">
      <c r="A106" s="17"/>
    </row>
    <row r="107" spans="1:1" x14ac:dyDescent="0.25">
      <c r="A107" s="17"/>
    </row>
    <row r="108" spans="1:1" x14ac:dyDescent="0.25">
      <c r="A108" s="17"/>
    </row>
    <row r="109" spans="1:1" x14ac:dyDescent="0.25">
      <c r="A109" s="17"/>
    </row>
    <row r="110" spans="1:1" x14ac:dyDescent="0.25">
      <c r="A110" s="17"/>
    </row>
    <row r="111" spans="1:1" x14ac:dyDescent="0.25">
      <c r="A111" s="17"/>
    </row>
    <row r="112" spans="1:1" x14ac:dyDescent="0.25">
      <c r="A112" s="17"/>
    </row>
    <row r="113" spans="1:1" x14ac:dyDescent="0.25">
      <c r="A113" s="17"/>
    </row>
    <row r="114" spans="1:1" x14ac:dyDescent="0.25">
      <c r="A114" s="17"/>
    </row>
    <row r="115" spans="1:1" x14ac:dyDescent="0.25">
      <c r="A115" s="17"/>
    </row>
    <row r="116" spans="1:1" x14ac:dyDescent="0.25">
      <c r="A116" s="17"/>
    </row>
    <row r="117" spans="1:1" x14ac:dyDescent="0.25">
      <c r="A117" s="17"/>
    </row>
    <row r="118" spans="1:1" x14ac:dyDescent="0.25">
      <c r="A118" s="17"/>
    </row>
    <row r="119" spans="1:1" x14ac:dyDescent="0.25">
      <c r="A119" s="17"/>
    </row>
  </sheetData>
  <sheetProtection sheet="1" selectLockedCells="1"/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Estimation of Mean</vt:lpstr>
      <vt:lpstr>Estimation of Proportions</vt:lpstr>
      <vt:lpstr>Estimation of Variance and SD</vt:lpstr>
    </vt:vector>
  </TitlesOfParts>
  <Company>Clark State Community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Clark State Community College;Chanpathana Siriphokha</dc:creator>
  <cp:lastModifiedBy>NCSC</cp:lastModifiedBy>
  <dcterms:created xsi:type="dcterms:W3CDTF">2018-02-28T21:34:35Z</dcterms:created>
  <dcterms:modified xsi:type="dcterms:W3CDTF">2019-06-06T15:23:41Z</dcterms:modified>
</cp:coreProperties>
</file>